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i\Pictures\Assessing\Sales Studies\2025\Garfield\"/>
    </mc:Choice>
  </mc:AlternateContent>
  <xr:revisionPtr revIDLastSave="0" documentId="13_ncr:1_{211ABAE4-DE74-4ECA-9A7B-417D14B329D3}" xr6:coauthVersionLast="47" xr6:coauthVersionMax="47" xr10:uidLastSave="{00000000-0000-0000-0000-000000000000}"/>
  <bookViews>
    <workbookView xWindow="-120" yWindow="16080" windowWidth="29040" windowHeight="16440" xr2:uid="{534EC46A-2293-4969-B35B-C22E4AC7E211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" l="1"/>
  <c r="L2" i="2"/>
  <c r="N2" i="2" s="1"/>
  <c r="I3" i="2"/>
  <c r="L3" i="2"/>
  <c r="N3" i="2"/>
  <c r="P3" i="2"/>
  <c r="D4" i="2"/>
  <c r="G4" i="2"/>
  <c r="I5" i="2" s="1"/>
  <c r="H4" i="2"/>
  <c r="J4" i="2"/>
  <c r="L4" i="2"/>
  <c r="M4" i="2"/>
  <c r="N5" i="2" s="1"/>
  <c r="I6" i="2"/>
  <c r="Q5" i="2" l="1"/>
  <c r="N6" i="2"/>
  <c r="P2" i="2"/>
  <c r="P4" i="2" s="1"/>
  <c r="R3" i="2" l="1"/>
  <c r="R4" i="2"/>
  <c r="R2" i="2"/>
  <c r="Q6" i="2" s="1"/>
  <c r="S6" i="2" s="1"/>
</calcChain>
</file>

<file path=xl/sharedStrings.xml><?xml version="1.0" encoding="utf-8"?>
<sst xmlns="http://schemas.openxmlformats.org/spreadsheetml/2006/main" count="48" uniqueCount="43">
  <si>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</si>
  <si>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</si>
  <si>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</si>
  <si>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</si>
  <si>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</si>
  <si>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</si>
  <si>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</si>
  <si>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</si>
  <si>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</si>
  <si>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</si>
  <si>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</si>
  <si>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</si>
  <si>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</si>
  <si>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</si>
  <si>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</si>
  <si>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</si>
  <si>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</si>
  <si>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</si>
  <si>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</si>
  <si>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Land Value</t>
  </si>
  <si>
    <t>Other Parcels in Sale</t>
  </si>
  <si>
    <t>Land Table</t>
  </si>
  <si>
    <t>Property Class</t>
  </si>
  <si>
    <t>Building Depr.</t>
  </si>
  <si>
    <t>18-25-251-009</t>
  </si>
  <si>
    <t>129 W ALLEN ST</t>
  </si>
  <si>
    <t>WD</t>
  </si>
  <si>
    <t>03-ARM'S LENGTH</t>
  </si>
  <si>
    <t>RES25</t>
  </si>
  <si>
    <t>Ranch</t>
  </si>
  <si>
    <t>SECTION 25 RESIDENTIAL</t>
  </si>
  <si>
    <t>18-25-276-010</t>
  </si>
  <si>
    <t>152 W ALLEN ST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</si>
  <si>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</si>
  <si>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</si>
  <si>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</si>
  <si>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</si>
  <si>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</si>
  <si>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</si>
  <si>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</si>
  <si>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</si>
  <si>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2024 used:</t>
  </si>
  <si>
    <t>2025 used: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</si>
</sst>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BB61C-CBFE-4F1A-8D62-CFB029B1D2EB}">
  <dimension ref="A1:AW9"/>
  <sheetViews>
    <sheetView tabSelected="1" workbookViewId="0">
      <selection activeCell="N10" sqref="N10"/>
    </sheetView>
  </sheetViews>
  <sheetFormatPr defaultRowHeight="15" x14ac:dyDescent="0.25"/>
  <cols>
    <col min="1" max="1" width="16.140625" customWidth="1"/>
    <col min="2" max="2" width="22.5703125" customWidth="1"/>
    <col min="3" max="3" width="16.7109375" style="17" customWidth="1"/>
    <col min="4" max="4" width="17.7109375" style="7" customWidth="1"/>
    <col min="5" max="5" width="8.7109375" customWidth="1"/>
    <col min="6" max="6" width="23.28515625" customWidth="1"/>
    <col min="7" max="8" width="17.7109375" style="7" customWidth="1"/>
    <col min="9" max="9" width="18.7109375" style="12" customWidth="1"/>
    <col min="10" max="10" width="17.7109375" style="7" customWidth="1"/>
    <col min="11" max="11" width="16.7109375" style="7" customWidth="1"/>
    <col min="12" max="12" width="19.7109375" style="7" customWidth="1"/>
    <col min="13" max="13" width="16.7109375" style="7" customWidth="1"/>
    <col min="14" max="14" width="10.7109375" style="22" customWidth="1"/>
    <col min="15" max="15" width="15.7109375" style="27" customWidth="1"/>
    <col min="16" max="16" width="13.7109375" style="32" customWidth="1"/>
    <col min="17" max="17" width="13.7109375" style="40" customWidth="1"/>
    <col min="18" max="18" width="21.7109375" style="42" customWidth="1"/>
    <col min="19" max="19" width="19.7109375" customWidth="1"/>
    <col min="20" max="20" width="15.7109375" style="7" customWidth="1"/>
    <col min="21" max="21" width="22.28515625" customWidth="1"/>
    <col min="22" max="22" width="20.7109375" customWidth="1"/>
    <col min="23" max="23" width="19.7109375" customWidth="1"/>
    <col min="24" max="24" width="20.7109375" customWidth="1"/>
  </cols>
  <sheetData>
    <row r="1" spans="1:49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6" t="s">
        <v>14</v>
      </c>
      <c r="P1" s="31" t="s">
        <v>15</v>
      </c>
      <c r="Q1" s="36" t="s">
        <v>16</v>
      </c>
      <c r="R1" s="41" t="s">
        <v>17</v>
      </c>
      <c r="S1" s="1" t="s">
        <v>18</v>
      </c>
      <c r="T1" s="6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spans="1:49" x14ac:dyDescent="0.25">
      <c r="A2" t="s">
        <v>24</v>
      </c>
      <c r="B2" t="s">
        <v>25</v>
      </c>
      <c r="C2" s="17">
        <v>44965</v>
      </c>
      <c r="D2" s="7">
        <v>36000</v>
      </c>
      <c r="E2" t="s">
        <v>26</v>
      </c>
      <c r="F2" t="s">
        <v>27</v>
      </c>
      <c r="G2" s="7">
        <v>36000</v>
      </c>
      <c r="H2" s="7">
        <v>38000</v>
      </c>
      <c r="I2" s="12">
        <f>H2/G2*100</f>
        <v>105.55555555555556</v>
      </c>
      <c r="J2" s="7">
        <v>107474</v>
      </c>
      <c r="K2" s="7">
        <v>21967</v>
      </c>
      <c r="L2" s="7">
        <f>G2-K2</f>
        <v>14033</v>
      </c>
      <c r="M2" s="7">
        <v>106883.75</v>
      </c>
      <c r="N2" s="22">
        <f>L2/M2</f>
        <v>0.13129217490965653</v>
      </c>
      <c r="O2" s="27">
        <v>873</v>
      </c>
      <c r="P2" s="32">
        <f>L2/O2</f>
        <v>16.074455899198167</v>
      </c>
      <c r="Q2" s="37" t="s">
        <v>28</v>
      </c>
      <c r="R2" s="42">
        <f>ABS(N6-N2)*100</f>
        <v>52.129669948795865</v>
      </c>
      <c r="S2" t="s">
        <v>29</v>
      </c>
      <c r="T2" s="7">
        <v>21967</v>
      </c>
      <c r="V2" t="s">
        <v>30</v>
      </c>
      <c r="W2">
        <v>401</v>
      </c>
      <c r="X2">
        <v>73</v>
      </c>
      <c r="AN2" s="2"/>
      <c r="AP2" s="2"/>
    </row>
    <row r="3" spans="1:49" ht="15.75" thickBot="1" x14ac:dyDescent="0.3">
      <c r="A3" t="s">
        <v>31</v>
      </c>
      <c r="B3" t="s">
        <v>32</v>
      </c>
      <c r="C3" s="17">
        <v>45090</v>
      </c>
      <c r="D3" s="7">
        <v>148000</v>
      </c>
      <c r="E3" t="s">
        <v>26</v>
      </c>
      <c r="F3" t="s">
        <v>27</v>
      </c>
      <c r="G3" s="7">
        <v>148000</v>
      </c>
      <c r="H3" s="7">
        <v>50600</v>
      </c>
      <c r="I3" s="12">
        <f>H3/G3*100</f>
        <v>34.189189189189193</v>
      </c>
      <c r="J3" s="7">
        <v>108055</v>
      </c>
      <c r="K3" s="7">
        <v>22585</v>
      </c>
      <c r="L3" s="7">
        <f>G3-K3</f>
        <v>125415</v>
      </c>
      <c r="M3" s="7">
        <v>106837.5</v>
      </c>
      <c r="N3" s="22">
        <f>L3/M3</f>
        <v>1.1738855738855738</v>
      </c>
      <c r="O3" s="27">
        <v>823</v>
      </c>
      <c r="P3" s="32">
        <f>L3/O3</f>
        <v>152.38760631834751</v>
      </c>
      <c r="Q3" s="37" t="s">
        <v>28</v>
      </c>
      <c r="R3" s="42">
        <f>ABS(N6-N3)*100</f>
        <v>52.129669948795865</v>
      </c>
      <c r="S3" t="s">
        <v>29</v>
      </c>
      <c r="T3" s="7">
        <v>22585</v>
      </c>
      <c r="V3" t="s">
        <v>30</v>
      </c>
      <c r="W3">
        <v>401</v>
      </c>
      <c r="X3">
        <v>63</v>
      </c>
    </row>
    <row r="4" spans="1:49" ht="15.75" thickTop="1" x14ac:dyDescent="0.25">
      <c r="A4" s="3"/>
      <c r="B4" s="3"/>
      <c r="C4" s="18" t="s">
        <v>33</v>
      </c>
      <c r="D4" s="8">
        <f>+SUM(D2:D3)</f>
        <v>184000</v>
      </c>
      <c r="E4" s="3"/>
      <c r="F4" s="3"/>
      <c r="G4" s="8">
        <f>+SUM(G2:G3)</f>
        <v>184000</v>
      </c>
      <c r="H4" s="8">
        <f>+SUM(H2:H3)</f>
        <v>88600</v>
      </c>
      <c r="I4" s="13"/>
      <c r="J4" s="8">
        <f>+SUM(J2:J3)</f>
        <v>215529</v>
      </c>
      <c r="K4" s="8"/>
      <c r="L4" s="8">
        <f>+SUM(L2:L3)</f>
        <v>139448</v>
      </c>
      <c r="M4" s="8">
        <f>+SUM(M2:M3)</f>
        <v>213721.25</v>
      </c>
      <c r="N4" s="23"/>
      <c r="O4" s="28"/>
      <c r="P4" s="33">
        <f>AVERAGE(P2:P3)</f>
        <v>84.231031108772839</v>
      </c>
      <c r="Q4" s="38"/>
      <c r="R4" s="43">
        <f>ABS(N6-N5)*100</f>
        <v>1.1281036561083813E-2</v>
      </c>
      <c r="S4" s="3"/>
      <c r="T4" s="8"/>
      <c r="U4" s="3"/>
      <c r="V4" s="3"/>
      <c r="W4" s="3"/>
      <c r="X4" s="3"/>
    </row>
    <row r="5" spans="1:49" x14ac:dyDescent="0.25">
      <c r="A5" s="4"/>
      <c r="B5" s="4"/>
      <c r="C5" s="19"/>
      <c r="D5" s="9"/>
      <c r="E5" s="4"/>
      <c r="F5" s="4"/>
      <c r="G5" s="9"/>
      <c r="H5" s="9" t="s">
        <v>34</v>
      </c>
      <c r="I5" s="14">
        <f>H4/G4*100</f>
        <v>48.152173913043477</v>
      </c>
      <c r="J5" s="9"/>
      <c r="K5" s="9"/>
      <c r="L5" s="9"/>
      <c r="M5" s="9" t="s">
        <v>35</v>
      </c>
      <c r="N5" s="24">
        <f>L4/M4</f>
        <v>0.65247606403200431</v>
      </c>
      <c r="O5" s="29"/>
      <c r="P5" s="34" t="s">
        <v>36</v>
      </c>
      <c r="Q5" s="39">
        <f>STDEV(N2:N3)</f>
        <v>0.73722486243620278</v>
      </c>
      <c r="R5" s="44"/>
      <c r="S5" s="4"/>
      <c r="T5" s="9"/>
      <c r="U5" s="4"/>
      <c r="V5" s="4"/>
      <c r="W5" s="4"/>
      <c r="X5" s="4"/>
    </row>
    <row r="6" spans="1:49" x14ac:dyDescent="0.25">
      <c r="A6" s="5"/>
      <c r="B6" s="5"/>
      <c r="C6" s="20"/>
      <c r="D6" s="10"/>
      <c r="E6" s="5"/>
      <c r="F6" s="5"/>
      <c r="G6" s="10"/>
      <c r="H6" s="10" t="s">
        <v>37</v>
      </c>
      <c r="I6" s="15">
        <f>STDEV(I2:I3)</f>
        <v>50.463641606301181</v>
      </c>
      <c r="J6" s="10"/>
      <c r="K6" s="10"/>
      <c r="L6" s="10"/>
      <c r="M6" s="10" t="s">
        <v>38</v>
      </c>
      <c r="N6" s="25">
        <f>AVERAGE(N2:N3)</f>
        <v>0.65258887439761515</v>
      </c>
      <c r="O6" s="30"/>
      <c r="P6" s="35" t="s">
        <v>39</v>
      </c>
      <c r="Q6" s="46">
        <f>AVERAGE(R2:R3)</f>
        <v>52.129669948795865</v>
      </c>
      <c r="R6" s="45" t="s">
        <v>40</v>
      </c>
      <c r="S6" s="5">
        <f>+(Q6/N6)</f>
        <v>79.881334166040091</v>
      </c>
      <c r="T6" s="10"/>
      <c r="U6" s="5"/>
      <c r="V6" s="5"/>
      <c r="W6" s="5"/>
      <c r="X6" s="5"/>
    </row>
    <row r="8" spans="1:49" x14ac:dyDescent="0.25">
      <c r="M8" s="7" t="s">
        <v>41</v>
      </c>
      <c r="N8" s="22">
        <v>0.85</v>
      </c>
    </row>
    <row r="9" spans="1:49" x14ac:dyDescent="0.25">
      <c r="M9" s="7" t="s">
        <v>42</v>
      </c>
      <c r="N9" s="22">
        <v>0.85</v>
      </c>
    </row>
  </sheetData>
  <conditionalFormatting sqref="A2:X3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  <headerFooter>
    <oddHeader>&amp;C2025 Garfield Twp Section 25 ECF Study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71FD8-47A6-4100-AF6E-8F5BA48936B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rainey</dc:creator>
  <cp:lastModifiedBy>j rainey</cp:lastModifiedBy>
  <dcterms:created xsi:type="dcterms:W3CDTF">2024-10-01T23:11:55Z</dcterms:created>
  <dcterms:modified xsi:type="dcterms:W3CDTF">2024-10-02T01:01:42Z</dcterms:modified>
</cp:coreProperties>
</file>